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310" yWindow="32760" windowWidth="22440" windowHeight="12360" activeTab="0"/>
  </bookViews>
  <sheets>
    <sheet name="Price Calculator" sheetId="1" r:id="rId1"/>
  </sheets>
  <externalReferences>
    <externalReference r:id="rId4"/>
  </externalReferences>
  <definedNames/>
  <calcPr fullCalcOnLoad="1"/>
</workbook>
</file>

<file path=xl/sharedStrings.xml><?xml version="1.0" encoding="utf-8"?>
<sst xmlns="http://schemas.openxmlformats.org/spreadsheetml/2006/main" count="60" uniqueCount="45">
  <si>
    <t>Service Category</t>
  </si>
  <si>
    <t>Unit Price</t>
  </si>
  <si>
    <t>Cost</t>
  </si>
  <si>
    <t>Total Cost for ISW Services</t>
  </si>
  <si>
    <t>Unit Type</t>
  </si>
  <si>
    <t>15 min.</t>
  </si>
  <si>
    <t>Daily</t>
  </si>
  <si>
    <t>Per Ride</t>
  </si>
  <si>
    <t>Alaska's Individualized Supports Waiver (ISW) Cost Calculator*</t>
  </si>
  <si>
    <t>Annual # of Units</t>
  </si>
  <si>
    <t>Unit Conversion Hints</t>
  </si>
  <si>
    <t>Thirty two 15 minute units= 8 hours</t>
  </si>
  <si>
    <t>Forty eight 15 minute units= 12 hours</t>
  </si>
  <si>
    <t>Ninety six 15 minute units= 24 hours</t>
  </si>
  <si>
    <t>Four 15 minute units= 1 hour</t>
  </si>
  <si>
    <t>Six hundred and seventy two 15 minute units= 1 week</t>
  </si>
  <si>
    <t xml:space="preserve">To determine the annual number of units, estimate the average number of units used during a week and multiple by 52. Consider portions of the year, such as holidays or school breaks, where support needs may vary. </t>
  </si>
  <si>
    <t>Regional Rate Adjustments</t>
  </si>
  <si>
    <t>ISW Cap Adjusted by Region</t>
  </si>
  <si>
    <t>Anchorage Region</t>
  </si>
  <si>
    <t>No adjustment</t>
  </si>
  <si>
    <t>Fairbanks</t>
  </si>
  <si>
    <t>Parks/Elliott/Steese Highways</t>
  </si>
  <si>
    <t>No Adjustment</t>
  </si>
  <si>
    <t>Glennallen Region</t>
  </si>
  <si>
    <t>N/A</t>
  </si>
  <si>
    <t>Delta Junction/Tok Region</t>
  </si>
  <si>
    <t>Roadless Interior</t>
  </si>
  <si>
    <t>Mat-Su</t>
  </si>
  <si>
    <t>Kenai Peninsula</t>
  </si>
  <si>
    <t>Prince William Sound</t>
  </si>
  <si>
    <t>Kodiak</t>
  </si>
  <si>
    <t>Arctic Region</t>
  </si>
  <si>
    <t>Bethel/Dillingham</t>
  </si>
  <si>
    <t>Aleutian Region</t>
  </si>
  <si>
    <t>Southwest Small Communities</t>
  </si>
  <si>
    <t>Juneau</t>
  </si>
  <si>
    <t>Ketchikan/Sitka</t>
  </si>
  <si>
    <t>Southeast Mid-Size Communities</t>
  </si>
  <si>
    <t>Southeast Small Communities</t>
  </si>
  <si>
    <r>
      <t xml:space="preserve">The service cost calculator allows you to enter the number of units you would like to receive for each ISW service so that you can tailor your supports to fit within your budget. Your overall service cost will be shown in the "Total Cost for ISW Services" section (Row 23).  
For each service, enter the desired number of service units in </t>
    </r>
    <r>
      <rPr>
        <i/>
        <sz val="11"/>
        <color indexed="8"/>
        <rFont val="Calibri"/>
        <family val="2"/>
      </rPr>
      <t>Column B</t>
    </r>
    <r>
      <rPr>
        <sz val="11"/>
        <color theme="1"/>
        <rFont val="Calibri"/>
        <family val="2"/>
      </rPr>
      <t xml:space="preserve">, highlighted in yellow. The cost and type of units (15 minutes, daily, or per ride) can be found in </t>
    </r>
    <r>
      <rPr>
        <i/>
        <sz val="11"/>
        <color indexed="8"/>
        <rFont val="Calibri"/>
        <family val="2"/>
      </rPr>
      <t>Columns C and D</t>
    </r>
    <r>
      <rPr>
        <sz val="11"/>
        <color theme="1"/>
        <rFont val="Calibri"/>
        <family val="2"/>
      </rPr>
      <t xml:space="preserve">. The total cost of that specific service will be shown in </t>
    </r>
    <r>
      <rPr>
        <i/>
        <sz val="11"/>
        <color indexed="8"/>
        <rFont val="Calibri"/>
        <family val="2"/>
      </rPr>
      <t>Column E</t>
    </r>
    <r>
      <rPr>
        <sz val="11"/>
        <color theme="1"/>
        <rFont val="Calibri"/>
        <family val="2"/>
      </rPr>
      <t xml:space="preserve">. Additional instructions can be found below the table. 
Please be aware that the calculator offers a way to estimate the total cost of your services. Prior approval by SDS of all services is still required and will be based on regulation and individual needs as identified in your Support Plan. </t>
    </r>
  </si>
  <si>
    <t>ISW COST CAP: $24,205</t>
  </si>
  <si>
    <t>ISW COST CAP WITH SAFEGUARD FUNDING: $29,560</t>
  </si>
  <si>
    <t>*These rates are accurate as of July 1st 2023. Please check the Senior and Disabilities Services (SDS) website at https://health.alaska.gov/dsds/Pages/info/costsurvey.aspx for the most up to date version of the rates.</t>
  </si>
  <si>
    <r>
      <t xml:space="preserve">To calculate the total estimated value for each region, multiply the waiver total in cell </t>
    </r>
    <r>
      <rPr>
        <b/>
        <sz val="11"/>
        <color indexed="8"/>
        <rFont val="Calibri"/>
        <family val="2"/>
      </rPr>
      <t>E23</t>
    </r>
    <r>
      <rPr>
        <sz val="11"/>
        <color indexed="8"/>
        <rFont val="Calibri"/>
        <family val="2"/>
      </rPr>
      <t xml:space="preserve"> by the value in columns </t>
    </r>
    <r>
      <rPr>
        <b/>
        <sz val="11"/>
        <color indexed="8"/>
        <rFont val="Calibri"/>
        <family val="2"/>
      </rPr>
      <t xml:space="preserve">J </t>
    </r>
    <r>
      <rPr>
        <sz val="11"/>
        <color indexed="8"/>
        <rFont val="Calibri"/>
        <family val="2"/>
      </rPr>
      <t>for the corresponding region.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</si>
</sst>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1"/>
      <color theme="1"/>
      <name val="Calibri"/>
      <family val="2"/>
    </font>
    <font>
      <sz val="11"/>
      <color indexed="8"/>
      <name val="Calibri"/>
      <family val="2"/>
    </font>
    <font>
      <sz val="11"/>
      <name val="Arial Narrow"/>
      <family val="2"/>
    </font>
    <font>
      <i/>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6"/>
      <color indexed="8"/>
      <name val="Calibri"/>
      <family val="2"/>
    </font>
    <font>
      <b/>
      <sz val="12"/>
      <color indexed="8"/>
      <name val="Calibri"/>
      <family val="2"/>
    </font>
    <font>
      <sz val="12"/>
      <color indexed="8"/>
      <name val="Calibri"/>
      <family val="2"/>
    </font>
    <font>
      <b/>
      <sz val="10"/>
      <color indexed="8"/>
      <name val="Calibri"/>
      <family val="2"/>
    </font>
    <font>
      <b/>
      <sz val="12"/>
      <color indexed="10"/>
      <name val="Calibri"/>
      <family val="2"/>
    </font>
    <font>
      <b/>
      <sz val="12"/>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b/>
      <sz val="12"/>
      <color theme="1"/>
      <name val="Calibri"/>
      <family val="2"/>
    </font>
    <font>
      <sz val="12"/>
      <color theme="1"/>
      <name val="Calibri"/>
      <family val="2"/>
    </font>
    <font>
      <b/>
      <sz val="10"/>
      <color theme="1"/>
      <name val="Calibri"/>
      <family val="2"/>
    </font>
    <font>
      <b/>
      <sz val="12"/>
      <color rgb="FFFF0000"/>
      <name val="Calibri"/>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00206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medium"/>
      <bottom style="thin"/>
    </border>
    <border>
      <left style="medium"/>
      <right style="thin"/>
      <top/>
      <bottom style="medium"/>
    </border>
    <border>
      <left style="thin"/>
      <right/>
      <top/>
      <bottom style="medium"/>
    </border>
    <border>
      <left style="medium"/>
      <right style="medium"/>
      <top style="medium"/>
      <bottom style="thin"/>
    </border>
    <border>
      <left style="medium"/>
      <right style="medium"/>
      <top style="thin"/>
      <bottom style="thin"/>
    </border>
    <border>
      <left/>
      <right/>
      <top/>
      <bottom style="medium"/>
    </border>
    <border>
      <left style="thin"/>
      <right/>
      <top style="medium"/>
      <bottom style="thin"/>
    </border>
    <border>
      <left style="thin"/>
      <right/>
      <top style="thin"/>
      <bottom style="thin"/>
    </border>
    <border>
      <left style="medium"/>
      <right/>
      <top/>
      <bottom style="medium"/>
    </border>
    <border>
      <left style="medium"/>
      <right style="medium"/>
      <top/>
      <bottom style="medium"/>
    </border>
    <border>
      <left style="medium"/>
      <right style="thin"/>
      <top style="medium"/>
      <bottom style="thin"/>
    </border>
    <border>
      <left style="medium"/>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top style="medium"/>
      <bottom/>
    </border>
    <border>
      <left style="medium"/>
      <right style="medium"/>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medium"/>
      <top style="thin"/>
      <bottom style="thin"/>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style="thin"/>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2" borderId="10" xfId="0" applyFont="1" applyFill="1" applyBorder="1" applyAlignment="1">
      <alignment horizontal="left"/>
    </xf>
    <xf numFmtId="0" fontId="0" fillId="33" borderId="12" xfId="0" applyFill="1" applyBorder="1" applyAlignment="1">
      <alignment/>
    </xf>
    <xf numFmtId="0" fontId="0" fillId="33" borderId="13" xfId="0" applyFill="1" applyBorder="1" applyAlignment="1">
      <alignment/>
    </xf>
    <xf numFmtId="164" fontId="41" fillId="0" borderId="14" xfId="0" applyNumberFormat="1" applyFont="1" applyBorder="1" applyAlignment="1">
      <alignment horizontal="center"/>
    </xf>
    <xf numFmtId="164" fontId="41" fillId="2" borderId="15" xfId="0" applyNumberFormat="1" applyFont="1" applyFill="1" applyBorder="1" applyAlignment="1">
      <alignment horizontal="center"/>
    </xf>
    <xf numFmtId="164" fontId="41" fillId="0" borderId="15" xfId="0" applyNumberFormat="1" applyFont="1" applyBorder="1" applyAlignment="1">
      <alignment horizontal="center"/>
    </xf>
    <xf numFmtId="0" fontId="0" fillId="0" borderId="0" xfId="0" applyAlignment="1">
      <alignment wrapText="1"/>
    </xf>
    <xf numFmtId="0" fontId="0" fillId="33" borderId="16" xfId="0" applyFill="1" applyBorder="1" applyAlignment="1">
      <alignment/>
    </xf>
    <xf numFmtId="164" fontId="0" fillId="0" borderId="17" xfId="0" applyNumberFormat="1" applyBorder="1" applyAlignment="1">
      <alignment horizontal="center"/>
    </xf>
    <xf numFmtId="164" fontId="0" fillId="0" borderId="18" xfId="0" applyNumberFormat="1" applyBorder="1" applyAlignment="1">
      <alignment horizontal="center"/>
    </xf>
    <xf numFmtId="164" fontId="0" fillId="2" borderId="18" xfId="0" applyNumberFormat="1" applyFill="1" applyBorder="1" applyAlignment="1">
      <alignment horizontal="center"/>
    </xf>
    <xf numFmtId="0" fontId="43" fillId="0" borderId="19" xfId="0" applyFont="1" applyBorder="1" applyAlignment="1">
      <alignment horizontal="right"/>
    </xf>
    <xf numFmtId="164" fontId="43" fillId="0" borderId="20" xfId="0" applyNumberFormat="1" applyFont="1" applyBorder="1" applyAlignment="1">
      <alignment horizontal="center"/>
    </xf>
    <xf numFmtId="0" fontId="0" fillId="34" borderId="21" xfId="0" applyFill="1" applyBorder="1" applyAlignment="1" applyProtection="1">
      <alignment/>
      <protection locked="0"/>
    </xf>
    <xf numFmtId="0" fontId="0" fillId="34" borderId="22" xfId="0" applyFill="1" applyBorder="1" applyAlignment="1" applyProtection="1">
      <alignment/>
      <protection locked="0"/>
    </xf>
    <xf numFmtId="0" fontId="30" fillId="35" borderId="23" xfId="0" applyFont="1" applyFill="1" applyBorder="1" applyAlignment="1">
      <alignment horizontal="center" vertical="center"/>
    </xf>
    <xf numFmtId="0" fontId="30" fillId="35" borderId="24" xfId="0" applyFont="1" applyFill="1" applyBorder="1" applyAlignment="1">
      <alignment horizontal="center" vertical="center" wrapText="1"/>
    </xf>
    <xf numFmtId="0" fontId="30" fillId="35" borderId="25" xfId="0" applyFont="1" applyFill="1" applyBorder="1" applyAlignment="1">
      <alignment horizontal="center" vertical="center"/>
    </xf>
    <xf numFmtId="0" fontId="30" fillId="35" borderId="26" xfId="0" applyFont="1" applyFill="1" applyBorder="1" applyAlignment="1">
      <alignment horizontal="center" vertical="center"/>
    </xf>
    <xf numFmtId="0" fontId="30" fillId="35" borderId="27" xfId="0" applyFont="1" applyFill="1" applyBorder="1" applyAlignment="1">
      <alignment horizontal="center" vertical="center"/>
    </xf>
    <xf numFmtId="0" fontId="44" fillId="0" borderId="0" xfId="0" applyFont="1" applyAlignment="1">
      <alignment/>
    </xf>
    <xf numFmtId="0" fontId="44" fillId="0" borderId="0" xfId="0" applyFont="1" applyAlignment="1">
      <alignment horizontal="center"/>
    </xf>
    <xf numFmtId="0" fontId="45" fillId="0" borderId="0" xfId="0" applyFont="1" applyAlignment="1">
      <alignment/>
    </xf>
    <xf numFmtId="164" fontId="44" fillId="0" borderId="0" xfId="0" applyNumberFormat="1" applyFont="1" applyAlignment="1">
      <alignment/>
    </xf>
    <xf numFmtId="0" fontId="46" fillId="0" borderId="0" xfId="0" applyFont="1" applyAlignment="1">
      <alignment/>
    </xf>
    <xf numFmtId="0" fontId="47" fillId="0" borderId="0" xfId="0" applyFont="1" applyAlignment="1">
      <alignment/>
    </xf>
    <xf numFmtId="0" fontId="45" fillId="0" borderId="0" xfId="0" applyFont="1" applyAlignment="1">
      <alignment horizontal="right"/>
    </xf>
    <xf numFmtId="9" fontId="45" fillId="0" borderId="0" xfId="0" applyNumberFormat="1" applyFont="1" applyAlignment="1">
      <alignment horizontal="right"/>
    </xf>
    <xf numFmtId="0" fontId="25" fillId="0" borderId="0" xfId="0" applyFont="1" applyAlignment="1">
      <alignment/>
    </xf>
    <xf numFmtId="164" fontId="0" fillId="2" borderId="17" xfId="0" applyNumberFormat="1" applyFill="1" applyBorder="1" applyAlignment="1">
      <alignment horizontal="center"/>
    </xf>
    <xf numFmtId="0" fontId="48" fillId="0" borderId="0" xfId="0" applyFont="1" applyAlignment="1">
      <alignment horizont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44" fillId="0" borderId="32" xfId="0" applyFont="1" applyBorder="1" applyAlignment="1">
      <alignment horizontal="left" vertical="center" wrapText="1"/>
    </xf>
    <xf numFmtId="0" fontId="44" fillId="0" borderId="33" xfId="0" applyFont="1" applyBorder="1" applyAlignment="1">
      <alignment horizontal="left" vertical="center" wrapText="1"/>
    </xf>
    <xf numFmtId="0" fontId="44" fillId="0" borderId="34" xfId="0" applyFont="1" applyBorder="1" applyAlignment="1">
      <alignment horizontal="left" vertical="center" wrapText="1"/>
    </xf>
    <xf numFmtId="0" fontId="45" fillId="0" borderId="22" xfId="0" applyFont="1" applyBorder="1" applyAlignment="1">
      <alignment horizontal="center"/>
    </xf>
    <xf numFmtId="0" fontId="45" fillId="0" borderId="35" xfId="0" applyFont="1" applyBorder="1" applyAlignment="1">
      <alignment horizontal="center"/>
    </xf>
    <xf numFmtId="0" fontId="45" fillId="0" borderId="36" xfId="0" applyFont="1" applyBorder="1" applyAlignment="1">
      <alignment horizontal="center"/>
    </xf>
    <xf numFmtId="0" fontId="45" fillId="0" borderId="10" xfId="0" applyFont="1" applyBorder="1" applyAlignment="1">
      <alignment horizontal="center"/>
    </xf>
    <xf numFmtId="0" fontId="45" fillId="0" borderId="37" xfId="0" applyFont="1" applyBorder="1" applyAlignment="1">
      <alignment horizontal="center"/>
    </xf>
    <xf numFmtId="0" fontId="45" fillId="0" borderId="38" xfId="0" applyFont="1" applyBorder="1" applyAlignment="1">
      <alignment horizontal="center"/>
    </xf>
    <xf numFmtId="0" fontId="45" fillId="0" borderId="21" xfId="0" applyFont="1" applyBorder="1" applyAlignment="1">
      <alignment horizontal="center"/>
    </xf>
    <xf numFmtId="0" fontId="45" fillId="0" borderId="39" xfId="0" applyFont="1" applyBorder="1" applyAlignment="1">
      <alignment horizontal="center"/>
    </xf>
    <xf numFmtId="0" fontId="45" fillId="0" borderId="40" xfId="0" applyFont="1" applyBorder="1" applyAlignment="1">
      <alignment horizontal="center"/>
    </xf>
    <xf numFmtId="0" fontId="44" fillId="0" borderId="24" xfId="0" applyFont="1" applyBorder="1" applyAlignment="1">
      <alignment horizontal="center"/>
    </xf>
    <xf numFmtId="0" fontId="44" fillId="0" borderId="25" xfId="0" applyFont="1" applyBorder="1" applyAlignment="1">
      <alignment horizontal="center"/>
    </xf>
    <xf numFmtId="0" fontId="44" fillId="0" borderId="41" xfId="0" applyFont="1" applyBorder="1" applyAlignment="1">
      <alignment horizontal="center"/>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health.alaska.gov/Users\hmchord\AppData\Local\Microsoft\Windows\INetCache\Content.Outlook\NXL7UGN5\ISW%20Calculator%20Updated%20May%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 2022_ISW"/>
      <sheetName val="FY 2022_IDD"/>
      <sheetName val="Sheet2"/>
    </sheetNames>
    <sheetDataSet>
      <sheetData sheetId="0">
        <row r="4">
          <cell r="B4" t="str">
            <v>Supported Living  (18 &amp; older)</v>
          </cell>
        </row>
        <row r="5">
          <cell r="B5" t="str">
            <v>In-home Supports (17 &amp; under) </v>
          </cell>
        </row>
        <row r="6">
          <cell r="B6" t="str">
            <v>Intensive Active Treatment (IAT) &lt;  200 miles</v>
          </cell>
        </row>
        <row r="7">
          <cell r="B7" t="str">
            <v>Intensive Active Treatment (IAT) &gt;  200 miles</v>
          </cell>
        </row>
        <row r="8">
          <cell r="B8" t="str">
            <v>Day Habilitation (one-on-one support, age 3 and up)</v>
          </cell>
        </row>
        <row r="9">
          <cell r="B9" t="str">
            <v>Day Habilitation (group of 2 or more, age 3 and up)</v>
          </cell>
        </row>
        <row r="10">
          <cell r="B10" t="str">
            <v>Supported Employment (one-on-one support)</v>
          </cell>
        </row>
        <row r="11">
          <cell r="B11" t="str">
            <v>Supported Employment (group of 2 or more)</v>
          </cell>
        </row>
        <row r="12">
          <cell r="B12" t="str">
            <v>Pre-Employment (one-on-one support)</v>
          </cell>
        </row>
        <row r="13">
          <cell r="B13" t="str">
            <v>Pre-Employment (group of 2 or more)</v>
          </cell>
        </row>
        <row r="14">
          <cell r="B14" t="str">
            <v>Transportation &lt; 20 miles one way</v>
          </cell>
        </row>
        <row r="15">
          <cell r="B15" t="str">
            <v>Transportation &gt; 20 miles one way</v>
          </cell>
        </row>
        <row r="16">
          <cell r="B16" t="str">
            <v>Transportation (Paratransit) one way</v>
          </cell>
        </row>
        <row r="17">
          <cell r="B17" t="str">
            <v>Agency Based Respite</v>
          </cell>
        </row>
        <row r="18">
          <cell r="B18" t="str">
            <v>Family Directed Respite </v>
          </cell>
        </row>
        <row r="19">
          <cell r="B19" t="str">
            <v>Agency Based  Daily Respite</v>
          </cell>
        </row>
        <row r="20">
          <cell r="B20" t="str">
            <v>Family Directed Daily Respite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zoomScale="75" zoomScaleNormal="75" zoomScalePageLayoutView="0" workbookViewId="0" topLeftCell="A16">
      <selection activeCell="G25" sqref="G25"/>
    </sheetView>
  </sheetViews>
  <sheetFormatPr defaultColWidth="9.140625" defaultRowHeight="15"/>
  <cols>
    <col min="1" max="1" width="42.57421875" style="0" bestFit="1" customWidth="1"/>
    <col min="2" max="2" width="10.7109375" style="0" customWidth="1"/>
    <col min="3" max="4" width="10.57421875" style="0" customWidth="1"/>
    <col min="5" max="5" width="18.140625" style="0" customWidth="1"/>
    <col min="8" max="8" width="34.7109375" style="0" customWidth="1"/>
    <col min="9" max="9" width="17.00390625" style="0" customWidth="1"/>
    <col min="10" max="10" width="12.421875" style="0" customWidth="1"/>
    <col min="11" max="11" width="19.28125" style="0" customWidth="1"/>
  </cols>
  <sheetData>
    <row r="1" spans="1:5" ht="72" customHeight="1" thickBot="1">
      <c r="A1" s="34" t="s">
        <v>8</v>
      </c>
      <c r="B1" s="34"/>
      <c r="C1" s="34"/>
      <c r="D1" s="34"/>
      <c r="E1" s="34"/>
    </row>
    <row r="2" spans="1:5" ht="197.25" customHeight="1" thickBot="1">
      <c r="A2" s="35" t="s">
        <v>40</v>
      </c>
      <c r="B2" s="36"/>
      <c r="C2" s="36"/>
      <c r="D2" s="37"/>
      <c r="E2" s="38"/>
    </row>
    <row r="3" spans="1:5" ht="15">
      <c r="A3" s="10"/>
      <c r="B3" s="10"/>
      <c r="C3" s="10"/>
      <c r="D3" s="10"/>
      <c r="E3" s="10"/>
    </row>
    <row r="4" ht="15.75" thickBot="1">
      <c r="A4" s="1"/>
    </row>
    <row r="5" spans="1:11" ht="30.75" thickBot="1">
      <c r="A5" s="19" t="s">
        <v>0</v>
      </c>
      <c r="B5" s="20" t="s">
        <v>9</v>
      </c>
      <c r="C5" s="21" t="s">
        <v>1</v>
      </c>
      <c r="D5" s="22" t="s">
        <v>4</v>
      </c>
      <c r="E5" s="23" t="s">
        <v>2</v>
      </c>
      <c r="H5" s="24" t="s">
        <v>17</v>
      </c>
      <c r="I5" s="24"/>
      <c r="J5" s="24"/>
      <c r="K5" s="25" t="s">
        <v>18</v>
      </c>
    </row>
    <row r="6" spans="1:11" ht="17.25" thickBot="1">
      <c r="A6" s="3" t="str">
        <f>'[1]FY 2022_ISW'!B4</f>
        <v>Supported Living  (18 &amp; older)</v>
      </c>
      <c r="B6" s="17"/>
      <c r="C6" s="12">
        <v>13.56</v>
      </c>
      <c r="D6" s="13" t="s">
        <v>5</v>
      </c>
      <c r="E6" s="7">
        <f>SUM(C6*B6)</f>
        <v>0</v>
      </c>
      <c r="H6" s="26" t="s">
        <v>19</v>
      </c>
      <c r="I6" s="30" t="s">
        <v>20</v>
      </c>
      <c r="J6" s="26">
        <v>1</v>
      </c>
      <c r="K6" s="27">
        <v>24205</v>
      </c>
    </row>
    <row r="7" spans="1:11" ht="16.5">
      <c r="A7" s="4" t="str">
        <f>'[1]FY 2022_ISW'!B5</f>
        <v>In-home Supports (17 &amp; under) </v>
      </c>
      <c r="B7" s="18"/>
      <c r="C7" s="33">
        <v>13.56</v>
      </c>
      <c r="D7" s="14" t="s">
        <v>5</v>
      </c>
      <c r="E7" s="8">
        <f>SUM(C7*B7)</f>
        <v>0</v>
      </c>
      <c r="H7" s="26" t="s">
        <v>21</v>
      </c>
      <c r="I7" s="31">
        <v>0.03</v>
      </c>
      <c r="J7" s="26">
        <v>1.03</v>
      </c>
      <c r="K7" s="27">
        <v>24931.15</v>
      </c>
    </row>
    <row r="8" spans="1:11" ht="16.5">
      <c r="A8" s="2" t="str">
        <f>'[1]FY 2022_ISW'!B6</f>
        <v>Intensive Active Treatment (IAT) &lt;  200 miles</v>
      </c>
      <c r="B8" s="18"/>
      <c r="C8" s="13">
        <v>22.92</v>
      </c>
      <c r="D8" s="13" t="s">
        <v>5</v>
      </c>
      <c r="E8" s="9">
        <f aca="true" t="shared" si="0" ref="E8:E22">SUM(C8*B8)</f>
        <v>0</v>
      </c>
      <c r="H8" s="26" t="s">
        <v>22</v>
      </c>
      <c r="I8" s="30" t="s">
        <v>23</v>
      </c>
      <c r="J8" s="26">
        <v>1</v>
      </c>
      <c r="K8" s="27">
        <v>24205</v>
      </c>
    </row>
    <row r="9" spans="1:11" ht="16.5">
      <c r="A9" s="4" t="str">
        <f>'[1]FY 2022_ISW'!B7</f>
        <v>Intensive Active Treatment (IAT) &gt;  200 miles</v>
      </c>
      <c r="B9" s="18"/>
      <c r="C9" s="14">
        <v>59.84</v>
      </c>
      <c r="D9" s="14" t="s">
        <v>5</v>
      </c>
      <c r="E9" s="8">
        <f t="shared" si="0"/>
        <v>0</v>
      </c>
      <c r="H9" s="26" t="s">
        <v>24</v>
      </c>
      <c r="I9" s="30" t="s">
        <v>25</v>
      </c>
      <c r="J9" s="26">
        <v>1</v>
      </c>
      <c r="K9" s="27">
        <v>24205</v>
      </c>
    </row>
    <row r="10" spans="1:11" ht="16.5">
      <c r="A10" s="2" t="str">
        <f>'[1]FY 2022_ISW'!B8</f>
        <v>Day Habilitation (one-on-one support, age 3 and up)</v>
      </c>
      <c r="B10" s="18"/>
      <c r="C10" s="13">
        <v>14.51</v>
      </c>
      <c r="D10" s="13" t="s">
        <v>5</v>
      </c>
      <c r="E10" s="9">
        <f t="shared" si="0"/>
        <v>0</v>
      </c>
      <c r="H10" s="26" t="s">
        <v>26</v>
      </c>
      <c r="I10" s="31">
        <v>0.04</v>
      </c>
      <c r="J10" s="26">
        <v>1.04</v>
      </c>
      <c r="K10" s="27">
        <v>25173.2</v>
      </c>
    </row>
    <row r="11" spans="1:11" ht="16.5">
      <c r="A11" s="4" t="str">
        <f>'[1]FY 2022_ISW'!B9</f>
        <v>Day Habilitation (group of 2 or more, age 3 and up)</v>
      </c>
      <c r="B11" s="18"/>
      <c r="C11" s="14">
        <v>9.56</v>
      </c>
      <c r="D11" s="14" t="s">
        <v>5</v>
      </c>
      <c r="E11" s="8">
        <f t="shared" si="0"/>
        <v>0</v>
      </c>
      <c r="H11" s="26" t="s">
        <v>27</v>
      </c>
      <c r="I11" s="31">
        <v>0.31</v>
      </c>
      <c r="J11" s="26">
        <v>1.31</v>
      </c>
      <c r="K11" s="27">
        <v>31708.55</v>
      </c>
    </row>
    <row r="12" spans="1:11" ht="16.5">
      <c r="A12" s="2" t="str">
        <f>'[1]FY 2022_ISW'!B10</f>
        <v>Supported Employment (one-on-one support)</v>
      </c>
      <c r="B12" s="18"/>
      <c r="C12" s="13">
        <v>16.68</v>
      </c>
      <c r="D12" s="13" t="s">
        <v>5</v>
      </c>
      <c r="E12" s="9">
        <f t="shared" si="0"/>
        <v>0</v>
      </c>
      <c r="H12" s="26" t="s">
        <v>28</v>
      </c>
      <c r="I12" s="30" t="s">
        <v>25</v>
      </c>
      <c r="J12" s="26">
        <v>1</v>
      </c>
      <c r="K12" s="27">
        <v>24205</v>
      </c>
    </row>
    <row r="13" spans="1:11" ht="16.5">
      <c r="A13" s="4" t="str">
        <f>'[1]FY 2022_ISW'!B11</f>
        <v>Supported Employment (group of 2 or more)</v>
      </c>
      <c r="B13" s="18"/>
      <c r="C13" s="14">
        <v>10.81</v>
      </c>
      <c r="D13" s="14" t="s">
        <v>5</v>
      </c>
      <c r="E13" s="8">
        <f t="shared" si="0"/>
        <v>0</v>
      </c>
      <c r="H13" s="26" t="s">
        <v>29</v>
      </c>
      <c r="I13" s="31">
        <v>0.01</v>
      </c>
      <c r="J13" s="26">
        <v>1.01</v>
      </c>
      <c r="K13" s="27">
        <v>24447.05</v>
      </c>
    </row>
    <row r="14" spans="1:11" ht="16.5">
      <c r="A14" s="2" t="str">
        <f>'[1]FY 2022_ISW'!B12</f>
        <v>Pre-Employment (one-on-one support)</v>
      </c>
      <c r="B14" s="18"/>
      <c r="C14" s="13">
        <v>16.68</v>
      </c>
      <c r="D14" s="13" t="s">
        <v>5</v>
      </c>
      <c r="E14" s="9">
        <f t="shared" si="0"/>
        <v>0</v>
      </c>
      <c r="H14" s="26" t="s">
        <v>30</v>
      </c>
      <c r="I14" s="31">
        <v>0.08</v>
      </c>
      <c r="J14" s="26">
        <v>1.08</v>
      </c>
      <c r="K14" s="27">
        <v>26141.4</v>
      </c>
    </row>
    <row r="15" spans="1:11" ht="16.5">
      <c r="A15" s="4" t="str">
        <f>'[1]FY 2022_ISW'!B13</f>
        <v>Pre-Employment (group of 2 or more)</v>
      </c>
      <c r="B15" s="18"/>
      <c r="C15" s="14">
        <v>10.81</v>
      </c>
      <c r="D15" s="14" t="s">
        <v>5</v>
      </c>
      <c r="E15" s="8">
        <f t="shared" si="0"/>
        <v>0</v>
      </c>
      <c r="H15" s="26" t="s">
        <v>31</v>
      </c>
      <c r="I15" s="31">
        <v>0.12</v>
      </c>
      <c r="J15" s="26">
        <v>1.12</v>
      </c>
      <c r="K15" s="27">
        <v>27109.6</v>
      </c>
    </row>
    <row r="16" spans="1:11" ht="16.5">
      <c r="A16" s="2" t="str">
        <f>'[1]FY 2022_ISW'!B14</f>
        <v>Transportation &lt; 20 miles one way</v>
      </c>
      <c r="B16" s="18"/>
      <c r="C16" s="13">
        <v>20.79</v>
      </c>
      <c r="D16" s="13" t="s">
        <v>7</v>
      </c>
      <c r="E16" s="9">
        <f t="shared" si="0"/>
        <v>0</v>
      </c>
      <c r="H16" s="26" t="s">
        <v>32</v>
      </c>
      <c r="I16" s="31">
        <v>0.48</v>
      </c>
      <c r="J16" s="26">
        <v>1.48</v>
      </c>
      <c r="K16" s="27">
        <v>35890</v>
      </c>
    </row>
    <row r="17" spans="1:11" ht="16.5">
      <c r="A17" s="2" t="str">
        <f>'[1]FY 2022_ISW'!B15</f>
        <v>Transportation &gt; 20 miles one way</v>
      </c>
      <c r="B17" s="18"/>
      <c r="C17" s="13">
        <v>41.58</v>
      </c>
      <c r="D17" s="13" t="s">
        <v>7</v>
      </c>
      <c r="E17" s="9">
        <f t="shared" si="0"/>
        <v>0</v>
      </c>
      <c r="H17" s="26" t="s">
        <v>33</v>
      </c>
      <c r="I17" s="31">
        <v>0.49</v>
      </c>
      <c r="J17" s="26">
        <v>1.49</v>
      </c>
      <c r="K17" s="27">
        <v>36132.5</v>
      </c>
    </row>
    <row r="18" spans="1:11" ht="16.5">
      <c r="A18" s="4" t="str">
        <f>'[1]FY 2022_ISW'!B16</f>
        <v>Transportation (Paratransit) one way</v>
      </c>
      <c r="B18" s="18"/>
      <c r="C18" s="14">
        <v>41.58</v>
      </c>
      <c r="D18" s="14" t="s">
        <v>7</v>
      </c>
      <c r="E18" s="8">
        <f t="shared" si="0"/>
        <v>0</v>
      </c>
      <c r="H18" s="26" t="s">
        <v>34</v>
      </c>
      <c r="I18" s="31">
        <v>0.5</v>
      </c>
      <c r="J18" s="26">
        <v>1.5</v>
      </c>
      <c r="K18" s="27">
        <v>36375</v>
      </c>
    </row>
    <row r="19" spans="1:11" ht="16.5">
      <c r="A19" s="4" t="str">
        <f>'[1]FY 2022_ISW'!B17</f>
        <v>Agency Based Respite</v>
      </c>
      <c r="B19" s="18"/>
      <c r="C19" s="14">
        <v>7.97</v>
      </c>
      <c r="D19" s="14" t="s">
        <v>5</v>
      </c>
      <c r="E19" s="8">
        <f t="shared" si="0"/>
        <v>0</v>
      </c>
      <c r="H19" s="26" t="s">
        <v>35</v>
      </c>
      <c r="I19" s="31">
        <v>0.44</v>
      </c>
      <c r="J19" s="26">
        <v>1.44</v>
      </c>
      <c r="K19" s="27">
        <v>34596</v>
      </c>
    </row>
    <row r="20" spans="1:11" ht="16.5">
      <c r="A20" s="2" t="str">
        <f>'[1]FY 2022_ISW'!B18</f>
        <v>Family Directed Respite </v>
      </c>
      <c r="B20" s="18"/>
      <c r="C20" s="13">
        <v>7.36</v>
      </c>
      <c r="D20" s="13" t="s">
        <v>5</v>
      </c>
      <c r="E20" s="9">
        <f t="shared" si="0"/>
        <v>0</v>
      </c>
      <c r="H20" s="26" t="s">
        <v>36</v>
      </c>
      <c r="I20" s="31">
        <v>0.09</v>
      </c>
      <c r="J20" s="26">
        <v>1.09</v>
      </c>
      <c r="K20" s="27">
        <v>26383.45</v>
      </c>
    </row>
    <row r="21" spans="1:11" ht="16.5">
      <c r="A21" s="4" t="str">
        <f>'[1]FY 2022_ISW'!B19</f>
        <v>Agency Based  Daily Respite</v>
      </c>
      <c r="B21" s="18"/>
      <c r="C21" s="14">
        <v>412.31</v>
      </c>
      <c r="D21" s="14" t="s">
        <v>6</v>
      </c>
      <c r="E21" s="8">
        <f t="shared" si="0"/>
        <v>0</v>
      </c>
      <c r="H21" s="26" t="s">
        <v>37</v>
      </c>
      <c r="I21" s="31">
        <v>0.09</v>
      </c>
      <c r="J21" s="26">
        <v>1.09</v>
      </c>
      <c r="K21" s="27">
        <v>26383.45</v>
      </c>
    </row>
    <row r="22" spans="1:11" ht="16.5">
      <c r="A22" s="2" t="str">
        <f>'[1]FY 2022_ISW'!B20</f>
        <v>Family Directed Daily Respite </v>
      </c>
      <c r="B22" s="18"/>
      <c r="C22" s="13">
        <v>412.31</v>
      </c>
      <c r="D22" s="13" t="s">
        <v>6</v>
      </c>
      <c r="E22" s="9">
        <f t="shared" si="0"/>
        <v>0</v>
      </c>
      <c r="H22" s="26" t="s">
        <v>38</v>
      </c>
      <c r="I22" s="31">
        <v>0.09</v>
      </c>
      <c r="J22" s="26">
        <v>1.09</v>
      </c>
      <c r="K22" s="27">
        <v>26383.45</v>
      </c>
    </row>
    <row r="23" spans="1:11" ht="21.75" thickBot="1">
      <c r="A23" s="15" t="s">
        <v>3</v>
      </c>
      <c r="B23" s="5"/>
      <c r="C23" s="6"/>
      <c r="D23" s="11"/>
      <c r="E23" s="16">
        <f>SUM(E6:E22)</f>
        <v>0</v>
      </c>
      <c r="H23" s="26" t="s">
        <v>39</v>
      </c>
      <c r="I23" s="31">
        <v>0.09</v>
      </c>
      <c r="J23" s="26">
        <v>1.09</v>
      </c>
      <c r="K23" s="27">
        <v>26383.45</v>
      </c>
    </row>
    <row r="24" spans="8:11" ht="18" customHeight="1">
      <c r="H24" s="28"/>
      <c r="I24" s="28"/>
      <c r="J24" s="28"/>
      <c r="K24" s="28"/>
    </row>
    <row r="25" spans="8:11" ht="84" customHeight="1" thickBot="1">
      <c r="H25" s="10" t="s">
        <v>44</v>
      </c>
      <c r="I25" s="28"/>
      <c r="J25" s="28"/>
      <c r="K25" s="28"/>
    </row>
    <row r="26" spans="1:3" ht="16.5" thickBot="1">
      <c r="A26" s="51" t="s">
        <v>10</v>
      </c>
      <c r="B26" s="52"/>
      <c r="C26" s="53"/>
    </row>
    <row r="27" spans="1:8" ht="15.75">
      <c r="A27" s="48" t="s">
        <v>14</v>
      </c>
      <c r="B27" s="49"/>
      <c r="C27" s="50"/>
      <c r="H27" s="32" t="s">
        <v>41</v>
      </c>
    </row>
    <row r="28" spans="1:8" ht="15.75">
      <c r="A28" s="45" t="s">
        <v>11</v>
      </c>
      <c r="B28" s="46"/>
      <c r="C28" s="47"/>
      <c r="H28" s="32" t="s">
        <v>42</v>
      </c>
    </row>
    <row r="29" spans="1:8" ht="15.75">
      <c r="A29" s="45" t="s">
        <v>12</v>
      </c>
      <c r="B29" s="46"/>
      <c r="C29" s="47"/>
      <c r="H29" s="29"/>
    </row>
    <row r="30" spans="1:3" ht="15.75">
      <c r="A30" s="45" t="s">
        <v>13</v>
      </c>
      <c r="B30" s="46"/>
      <c r="C30" s="47"/>
    </row>
    <row r="31" spans="1:3" ht="15.75">
      <c r="A31" s="42" t="s">
        <v>15</v>
      </c>
      <c r="B31" s="43"/>
      <c r="C31" s="44"/>
    </row>
    <row r="32" spans="1:3" ht="66.75" customHeight="1" thickBot="1">
      <c r="A32" s="54" t="s">
        <v>16</v>
      </c>
      <c r="B32" s="55"/>
      <c r="C32" s="56"/>
    </row>
    <row r="34" ht="15.75" thickBot="1"/>
    <row r="35" spans="1:5" ht="43.5" customHeight="1" thickBot="1">
      <c r="A35" s="39" t="s">
        <v>43</v>
      </c>
      <c r="B35" s="40"/>
      <c r="C35" s="40"/>
      <c r="D35" s="40"/>
      <c r="E35" s="41"/>
    </row>
  </sheetData>
  <sheetProtection selectLockedCells="1"/>
  <protectedRanges>
    <protectedRange sqref="B6:B22" name="Range1"/>
  </protectedRanges>
  <mergeCells count="10">
    <mergeCell ref="A1:E1"/>
    <mergeCell ref="A2:E2"/>
    <mergeCell ref="A35:E35"/>
    <mergeCell ref="A31:C31"/>
    <mergeCell ref="A30:C30"/>
    <mergeCell ref="A27:C27"/>
    <mergeCell ref="A26:C26"/>
    <mergeCell ref="A32:C32"/>
    <mergeCell ref="A28:C28"/>
    <mergeCell ref="A29:C29"/>
  </mergeCells>
  <conditionalFormatting sqref="E23">
    <cfRule type="cellIs" priority="1" dxfId="2" operator="greaterThan">
      <formula>17499</formula>
    </cfRule>
    <cfRule type="cellIs" priority="2" dxfId="3" operator="lessThan">
      <formula>17500</formula>
    </cfRule>
  </conditionalFormatting>
  <printOptions/>
  <pageMargins left="0.7" right="0.7" top="0.75" bottom="0.75" header="0.3" footer="0.3"/>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Alaska - Health and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Alaska ISW Service Cost Calculator</dc:title>
  <dc:subject/>
  <dc:creator>Masker, Keith R</dc:creator>
  <cp:keywords/>
  <dc:description/>
  <cp:lastModifiedBy>Chord, Heather M </cp:lastModifiedBy>
  <cp:lastPrinted>2018-09-21T22:26:13Z</cp:lastPrinted>
  <dcterms:created xsi:type="dcterms:W3CDTF">2015-10-29T23:15:28Z</dcterms:created>
  <dcterms:modified xsi:type="dcterms:W3CDTF">2023-07-07T16:13:26Z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Moore, Thomas L </vt:lpwstr>
  </property>
  <property fmtid="{D5CDD505-2E9C-101B-9397-08002B2CF9AE}" pid="3" name="xd_Signature">
    <vt:lpwstr/>
  </property>
  <property fmtid="{D5CDD505-2E9C-101B-9397-08002B2CF9AE}" pid="4" name="Order">
    <vt:lpwstr>308600.000000000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Moore, Thomas L </vt:lpwstr>
  </property>
  <property fmtid="{D5CDD505-2E9C-101B-9397-08002B2CF9AE}" pid="8" name="_SourceUrl">
    <vt:lpwstr/>
  </property>
  <property fmtid="{D5CDD505-2E9C-101B-9397-08002B2CF9AE}" pid="9" name="_SharedFileIndex">
    <vt:lpwstr/>
  </property>
</Properties>
</file>